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Tomas\Disk Google\Vyuka\Financni Matematika\"/>
    </mc:Choice>
  </mc:AlternateContent>
  <bookViews>
    <workbookView xWindow="0" yWindow="140" windowWidth="20100" windowHeight="9000"/>
  </bookViews>
  <sheets>
    <sheet name="List1" sheetId="1" r:id="rId1"/>
    <sheet name="List2" sheetId="2" r:id="rId2"/>
    <sheet name="List3" sheetId="3" r:id="rId3"/>
  </sheets>
  <calcPr calcId="152511"/>
</workbook>
</file>

<file path=xl/calcChain.xml><?xml version="1.0" encoding="utf-8"?>
<calcChain xmlns="http://schemas.openxmlformats.org/spreadsheetml/2006/main">
  <c r="A48" i="1" l="1"/>
  <c r="A42" i="1"/>
  <c r="A20" i="1"/>
  <c r="A14" i="1"/>
  <c r="A34" i="1" l="1"/>
  <c r="A39" i="1"/>
  <c r="A37" i="1" s="1"/>
  <c r="A38" i="1" s="1"/>
  <c r="A33" i="1"/>
  <c r="A36" i="1" s="1"/>
  <c r="A6" i="1"/>
  <c r="A11" i="1"/>
  <c r="A5" i="1"/>
  <c r="A8" i="1" s="1"/>
  <c r="A10" i="1" l="1"/>
  <c r="A15" i="1"/>
  <c r="A16" i="1" s="1"/>
  <c r="A17" i="1" s="1"/>
  <c r="A18" i="1" s="1"/>
  <c r="A43" i="1"/>
  <c r="A44" i="1" s="1"/>
  <c r="A45" i="1" s="1"/>
  <c r="A46" i="1" s="1"/>
  <c r="A47" i="1" s="1"/>
  <c r="A49" i="1" l="1"/>
  <c r="A51" i="1" s="1"/>
  <c r="A52" i="1" s="1"/>
  <c r="A19" i="1"/>
  <c r="A21" i="1" s="1"/>
  <c r="A23" i="1" s="1"/>
  <c r="A24" i="1" s="1"/>
</calcChain>
</file>

<file path=xl/sharedStrings.xml><?xml version="1.0" encoding="utf-8"?>
<sst xmlns="http://schemas.openxmlformats.org/spreadsheetml/2006/main" count="30" uniqueCount="17">
  <si>
    <t>Měsíční úroková míra</t>
  </si>
  <si>
    <t>Státní podpora</t>
  </si>
  <si>
    <t xml:space="preserve">Úroková sazba číní 1.3\%. Daň z úroků činí 15\%. Poplatek za vyřízení je 1\% z cílové částky. Poplatek za vedení účtu je 330 Kč ročně, placený na začátku roku. </t>
  </si>
  <si>
    <t>úrok po zdanění.</t>
  </si>
  <si>
    <t>Úročení vkladů je jednoduché s připsáním úroků na konci roku. Jaký je výnos po 6 letech spoření?  Státní podpora je připisována v květnu.</t>
  </si>
  <si>
    <t>Poplatek za vyřízení</t>
  </si>
  <si>
    <t>Poplatek za vedení účtu</t>
  </si>
  <si>
    <t>rok</t>
  </si>
  <si>
    <t>zůstatek</t>
  </si>
  <si>
    <t>úroky z vkladů za jeden rok</t>
  </si>
  <si>
    <t>úroky ze státní podpory</t>
  </si>
  <si>
    <t>Vklady za rok</t>
  </si>
  <si>
    <t>V květnu 7 roku ještě získáte státní podporu 2000</t>
  </si>
  <si>
    <t>Výnos</t>
  </si>
  <si>
    <t xml:space="preserve">Založili jsme si stavební spoření s cílovou částkou na 140 000 Kč. Měsíční vklad jsme stanovili na 1700 Kč (polhůtní), tak aby jsme vždy získali maximální podporu 2000 Kč. </t>
  </si>
  <si>
    <t>V květnu 7 roku ještě získáte státní podporu 600</t>
  </si>
  <si>
    <t>Založili jsme si stavební spoření s cílovou částkou na 40 000 Kč. Měsíční vklad jsme stanovili na 500 Kč (polhůtní).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</si>
</sst>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8" formatCode="#,##0.00\ &quot;Kč&quot;;[Red]\-#,##0.00\ &quot;Kč&quot;"/>
    <numFmt numFmtId="44" formatCode="_-* #,##0.00\ &quot;Kč&quot;_-;\-* #,##0.00\ &quot;Kč&quot;_-;_-* &quot;-&quot;??\ &quot;Kč&quot;_-;_-@_-"/>
    <numFmt numFmtId="164" formatCode="0.000000%"/>
    <numFmt numFmtId="165" formatCode="#,##0.0000000\ &quot;Kč&quot;;[Red]\-#,##0.0000000\ &quot;Kč&quot;"/>
    <numFmt numFmtId="166" formatCode="#,##0.00000000\ &quot;Kč&quot;;[Red]\-#,##0.00000000\ &quot;Kč&quot;"/>
    <numFmt numFmtId="167" formatCode="0.00000%"/>
  </numFmts>
  <fonts count="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8">
    <xf numFmtId="0" fontId="0" fillId="0" borderId="0" xfId="0"/>
    <xf numFmtId="8" fontId="0" fillId="0" borderId="0" xfId="0" applyNumberFormat="1"/>
    <xf numFmtId="164" fontId="0" fillId="0" borderId="0" xfId="0" applyNumberFormat="1"/>
    <xf numFmtId="0" fontId="0" fillId="0" borderId="0" xfId="0" applyNumberFormat="1"/>
    <xf numFmtId="165" fontId="0" fillId="0" borderId="0" xfId="0" applyNumberFormat="1"/>
    <xf numFmtId="166" fontId="0" fillId="0" borderId="0" xfId="0" applyNumberFormat="1"/>
    <xf numFmtId="167" fontId="0" fillId="0" borderId="0" xfId="0" applyNumberFormat="1"/>
    <xf numFmtId="44" fontId="0" fillId="0" borderId="0" xfId="1" applyFont="1"/>
  </cellXfs>
  <cellStyles count="2">
    <cellStyle name="Měna" xfId="1" builtinId="4"/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53"/>
  <sheetViews>
    <sheetView tabSelected="1" workbookViewId="0"/>
  </sheetViews>
  <sheetFormatPr defaultRowHeight="14.5" x14ac:dyDescent="0.35"/>
  <cols>
    <col min="1" max="1" width="57.54296875" customWidth="1"/>
    <col min="3" max="3" width="18.08984375" customWidth="1"/>
    <col min="4" max="4" width="13.1796875" customWidth="1"/>
  </cols>
  <sheetData>
    <row r="1" spans="1:2" x14ac:dyDescent="0.35">
      <c r="A1" s="3" t="s">
        <v>14</v>
      </c>
    </row>
    <row r="2" spans="1:2" x14ac:dyDescent="0.35">
      <c r="A2" s="3" t="s">
        <v>2</v>
      </c>
    </row>
    <row r="3" spans="1:2" x14ac:dyDescent="0.35">
      <c r="A3" t="s">
        <v>4</v>
      </c>
    </row>
    <row r="5" spans="1:2" x14ac:dyDescent="0.35">
      <c r="A5">
        <f>0.013*0.85</f>
        <v>1.1049999999999999E-2</v>
      </c>
      <c r="B5" t="s">
        <v>3</v>
      </c>
    </row>
    <row r="6" spans="1:2" x14ac:dyDescent="0.35">
      <c r="A6" s="4">
        <f>140000*0.01</f>
        <v>1400</v>
      </c>
      <c r="B6" t="s">
        <v>5</v>
      </c>
    </row>
    <row r="7" spans="1:2" x14ac:dyDescent="0.35">
      <c r="A7" s="1">
        <v>330</v>
      </c>
      <c r="B7" t="s">
        <v>6</v>
      </c>
    </row>
    <row r="8" spans="1:2" x14ac:dyDescent="0.35">
      <c r="A8">
        <f>1700*A5*12*(0+11/12)/2</f>
        <v>103.31750000000001</v>
      </c>
      <c r="B8" t="s">
        <v>9</v>
      </c>
    </row>
    <row r="9" spans="1:2" x14ac:dyDescent="0.35">
      <c r="A9">
        <v>2000</v>
      </c>
      <c r="B9" t="s">
        <v>1</v>
      </c>
    </row>
    <row r="10" spans="1:2" x14ac:dyDescent="0.35">
      <c r="A10">
        <f>A9*A5*7/12</f>
        <v>12.891666666666666</v>
      </c>
      <c r="B10" t="s">
        <v>10</v>
      </c>
    </row>
    <row r="11" spans="1:2" x14ac:dyDescent="0.35">
      <c r="A11">
        <f>12*1700</f>
        <v>20400</v>
      </c>
      <c r="B11" t="s">
        <v>11</v>
      </c>
    </row>
    <row r="13" spans="1:2" x14ac:dyDescent="0.35">
      <c r="A13" s="5" t="s">
        <v>8</v>
      </c>
      <c r="B13" t="s">
        <v>7</v>
      </c>
    </row>
    <row r="14" spans="1:2" x14ac:dyDescent="0.35">
      <c r="A14" s="1">
        <f>-A6-A7</f>
        <v>-1730</v>
      </c>
      <c r="B14">
        <v>0</v>
      </c>
    </row>
    <row r="15" spans="1:2" x14ac:dyDescent="0.35">
      <c r="A15" s="7">
        <f>A14+A14*$A$5+$A$11+$A$8-$A$7</f>
        <v>18424.201000000001</v>
      </c>
      <c r="B15">
        <v>1</v>
      </c>
    </row>
    <row r="16" spans="1:2" x14ac:dyDescent="0.35">
      <c r="A16" s="7">
        <f t="shared" ref="A16:A20" si="0">A15+A15*$A$5+$A$11+$A$8+$A$10+$A$9-$A$7</f>
        <v>40813.997587716673</v>
      </c>
      <c r="B16">
        <v>2</v>
      </c>
    </row>
    <row r="17" spans="1:3" x14ac:dyDescent="0.35">
      <c r="A17" s="7">
        <f t="shared" si="0"/>
        <v>63451.20142772761</v>
      </c>
      <c r="B17">
        <v>3</v>
      </c>
    </row>
    <row r="18" spans="1:3" x14ac:dyDescent="0.35">
      <c r="A18" s="7">
        <f t="shared" si="0"/>
        <v>86338.546370170661</v>
      </c>
      <c r="B18">
        <v>4</v>
      </c>
    </row>
    <row r="19" spans="1:3" x14ac:dyDescent="0.35">
      <c r="A19" s="7">
        <f t="shared" si="0"/>
        <v>109478.79647422771</v>
      </c>
      <c r="B19">
        <v>5</v>
      </c>
    </row>
    <row r="20" spans="1:3" x14ac:dyDescent="0.35">
      <c r="A20" s="7">
        <f>A19+A19*$A$5+$A$11+$A$8+$A$10+$A$9</f>
        <v>133204.7463419346</v>
      </c>
      <c r="B20">
        <v>6</v>
      </c>
    </row>
    <row r="21" spans="1:3" x14ac:dyDescent="0.35">
      <c r="A21">
        <f>A20+2000*(1-A5*5/12)</f>
        <v>135195.53800860126</v>
      </c>
      <c r="B21">
        <v>7</v>
      </c>
      <c r="C21" t="s">
        <v>12</v>
      </c>
    </row>
    <row r="22" spans="1:3" x14ac:dyDescent="0.35">
      <c r="A22" s="1"/>
    </row>
    <row r="23" spans="1:3" x14ac:dyDescent="0.35">
      <c r="A23" s="6">
        <f>RATE(6*12,-1700,0,A21,0)</f>
        <v>2.7584349440040968E-3</v>
      </c>
      <c r="B23" t="s">
        <v>0</v>
      </c>
    </row>
    <row r="24" spans="1:3" x14ac:dyDescent="0.35">
      <c r="A24" s="5">
        <f>EFFECT(A23*12,12)</f>
        <v>3.3608057236763855E-2</v>
      </c>
      <c r="B24" t="s">
        <v>13</v>
      </c>
    </row>
    <row r="25" spans="1:3" x14ac:dyDescent="0.35">
      <c r="A25" s="1"/>
    </row>
    <row r="26" spans="1:3" x14ac:dyDescent="0.35">
      <c r="A26" s="2"/>
    </row>
    <row r="27" spans="1:3" x14ac:dyDescent="0.35">
      <c r="A27" s="2"/>
    </row>
    <row r="29" spans="1:3" x14ac:dyDescent="0.35">
      <c r="A29" s="3" t="s">
        <v>16</v>
      </c>
    </row>
    <row r="30" spans="1:3" x14ac:dyDescent="0.35">
      <c r="A30" s="3" t="s">
        <v>2</v>
      </c>
    </row>
    <row r="31" spans="1:3" x14ac:dyDescent="0.35">
      <c r="A31" t="s">
        <v>4</v>
      </c>
    </row>
    <row r="33" spans="1:2" x14ac:dyDescent="0.35">
      <c r="A33">
        <f>0.013*0.85</f>
        <v>1.1049999999999999E-2</v>
      </c>
      <c r="B33" t="s">
        <v>3</v>
      </c>
    </row>
    <row r="34" spans="1:2" x14ac:dyDescent="0.35">
      <c r="A34" s="4">
        <f>40000*0.01</f>
        <v>400</v>
      </c>
      <c r="B34" t="s">
        <v>5</v>
      </c>
    </row>
    <row r="35" spans="1:2" x14ac:dyDescent="0.35">
      <c r="A35" s="1">
        <v>330</v>
      </c>
      <c r="B35" t="s">
        <v>6</v>
      </c>
    </row>
    <row r="36" spans="1:2" x14ac:dyDescent="0.35">
      <c r="A36">
        <f>500*A33*12*(0+11/12)/2</f>
        <v>30.387499999999996</v>
      </c>
      <c r="B36" t="s">
        <v>9</v>
      </c>
    </row>
    <row r="37" spans="1:2" x14ac:dyDescent="0.35">
      <c r="A37">
        <f>A39*0.1</f>
        <v>600</v>
      </c>
      <c r="B37" t="s">
        <v>1</v>
      </c>
    </row>
    <row r="38" spans="1:2" x14ac:dyDescent="0.35">
      <c r="A38">
        <f>A37*A33*7/12</f>
        <v>3.8674999999999997</v>
      </c>
      <c r="B38" t="s">
        <v>10</v>
      </c>
    </row>
    <row r="39" spans="1:2" x14ac:dyDescent="0.35">
      <c r="A39">
        <f>12*500</f>
        <v>6000</v>
      </c>
      <c r="B39" t="s">
        <v>11</v>
      </c>
    </row>
    <row r="41" spans="1:2" x14ac:dyDescent="0.35">
      <c r="A41" s="5" t="s">
        <v>8</v>
      </c>
      <c r="B41" t="s">
        <v>7</v>
      </c>
    </row>
    <row r="42" spans="1:2" x14ac:dyDescent="0.35">
      <c r="A42" s="1">
        <f>-A34-A35</f>
        <v>-730</v>
      </c>
      <c r="B42">
        <v>0</v>
      </c>
    </row>
    <row r="43" spans="1:2" x14ac:dyDescent="0.35">
      <c r="A43" s="7">
        <f>A42+A42*$A$33+$A$39+$A$36-$A$35</f>
        <v>4962.3209999999999</v>
      </c>
      <c r="B43">
        <v>1</v>
      </c>
    </row>
    <row r="44" spans="1:2" x14ac:dyDescent="0.35">
      <c r="A44" s="7">
        <f>A43+A43*$A$5+$A$39+$A$36+$A$38+$A$37-$A$35</f>
        <v>11321.409647050001</v>
      </c>
      <c r="B44">
        <v>2</v>
      </c>
    </row>
    <row r="45" spans="1:2" x14ac:dyDescent="0.35">
      <c r="A45" s="7">
        <f t="shared" ref="A45:A48" si="1">A44+A44*$A$5+$A$39+$A$36+$A$38+$A$37-$A$35</f>
        <v>17750.766223649905</v>
      </c>
      <c r="B45">
        <v>3</v>
      </c>
    </row>
    <row r="46" spans="1:2" x14ac:dyDescent="0.35">
      <c r="A46" s="7">
        <f t="shared" si="1"/>
        <v>24251.167190421238</v>
      </c>
      <c r="B46">
        <v>4</v>
      </c>
    </row>
    <row r="47" spans="1:2" x14ac:dyDescent="0.35">
      <c r="A47" s="7">
        <f t="shared" si="1"/>
        <v>30823.397587875395</v>
      </c>
      <c r="B47">
        <v>5</v>
      </c>
    </row>
    <row r="48" spans="1:2" x14ac:dyDescent="0.35">
      <c r="A48" s="7">
        <f>A47+A47*$A$5+$A$39+$A$36+$A$38+$A$37</f>
        <v>37798.251131221412</v>
      </c>
      <c r="B48">
        <v>6</v>
      </c>
    </row>
    <row r="49" spans="1:3" x14ac:dyDescent="0.35">
      <c r="A49">
        <f>A48+600*(1-A33*5/12)</f>
        <v>38395.488631221415</v>
      </c>
      <c r="B49">
        <v>7</v>
      </c>
      <c r="C49" t="s">
        <v>15</v>
      </c>
    </row>
    <row r="50" spans="1:3" x14ac:dyDescent="0.35">
      <c r="A50" s="1"/>
    </row>
    <row r="51" spans="1:3" x14ac:dyDescent="0.35">
      <c r="A51" s="6">
        <f>RATE(6*12,-500,0,A49,0)</f>
        <v>1.7966894241866675E-3</v>
      </c>
      <c r="B51" t="s">
        <v>0</v>
      </c>
    </row>
    <row r="52" spans="1:3" x14ac:dyDescent="0.35">
      <c r="A52" s="5">
        <f>EFFECT(A51*12,12)</f>
        <v>2.1774608367507664E-2</v>
      </c>
      <c r="B52" t="s">
        <v>13</v>
      </c>
    </row>
    <row r="53" spans="1:3" x14ac:dyDescent="0.35">
      <c r="A53" s="1"/>
    </row>
  </sheetData>
  <pageMargins left="0.7" right="0.7" top="0.78740157499999996" bottom="0.78740157499999996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5" x14ac:dyDescent="0.3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>Microsoft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Tomáš Mrkvička</dc:creator>
  <cp:lastModifiedBy>Tomas</cp:lastModifiedBy>
  <dcterms:created xsi:type="dcterms:W3CDTF">2015-02-24T09:09:12Z</dcterms:created>
  <dcterms:modified xsi:type="dcterms:W3CDTF">2017-04-21T06:39:29Z</dcterms:modified>
</cp:coreProperties>
</file>